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d3f68da77505a3/Daniels Docs/Daniel Personal/Trip Photos ^0 Stories/Ice ^0 Mixed Festival/"/>
    </mc:Choice>
  </mc:AlternateContent>
  <xr:revisionPtr revIDLastSave="4" documentId="14_{35CD2E5A-A8D9-4230-B979-B9F7995CFC3B}" xr6:coauthVersionLast="47" xr6:coauthVersionMax="47" xr10:uidLastSave="{596EFC72-2231-4261-8B28-64C15F195DF2}"/>
  <bookViews>
    <workbookView xWindow="-98" yWindow="-98" windowWidth="21795" windowHeight="12975" activeTab="3" xr2:uid="{BF2D6292-FB08-4E3E-9FBD-998B559D0F50}"/>
  </bookViews>
  <sheets>
    <sheet name="Income &amp; Expenses" sheetId="2" r:id="rId1"/>
    <sheet name="Investments" sheetId="3" r:id="rId2"/>
    <sheet name="Raw data totals " sheetId="4" r:id="rId3"/>
    <sheet name="Notes to Financial Statements 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A44" i="4"/>
  <c r="B44" i="4"/>
  <c r="C7" i="2" s="1"/>
  <c r="C44" i="4"/>
  <c r="D44" i="4"/>
  <c r="C6" i="2" s="1"/>
  <c r="D3" i="3"/>
  <c r="D7" i="3"/>
  <c r="E2" i="2"/>
  <c r="K44" i="4"/>
  <c r="L44" i="4"/>
  <c r="F13" i="2" s="1"/>
  <c r="M44" i="4"/>
  <c r="F6" i="2" s="1"/>
  <c r="N44" i="4"/>
  <c r="O44" i="4"/>
  <c r="P44" i="4"/>
  <c r="Q44" i="4"/>
  <c r="J44" i="4"/>
  <c r="F9" i="2" s="1"/>
  <c r="F7" i="2"/>
  <c r="F14" i="2"/>
  <c r="F5" i="2"/>
  <c r="F44" i="4"/>
  <c r="E44" i="4"/>
  <c r="C15" i="2" s="1"/>
  <c r="H44" i="4"/>
  <c r="C14" i="2" s="1"/>
  <c r="G44" i="4"/>
  <c r="C5" i="2" s="1"/>
  <c r="C13" i="2"/>
  <c r="G18" i="2" l="1"/>
  <c r="G10" i="2"/>
  <c r="D18" i="2"/>
  <c r="D10" i="2"/>
  <c r="H22" i="2" l="1"/>
  <c r="E22" i="2"/>
</calcChain>
</file>

<file path=xl/sharedStrings.xml><?xml version="1.0" encoding="utf-8"?>
<sst xmlns="http://schemas.openxmlformats.org/spreadsheetml/2006/main" count="42" uniqueCount="34">
  <si>
    <t xml:space="preserve">Investments at cost </t>
  </si>
  <si>
    <t xml:space="preserve">Oyster Direct Property Fund </t>
  </si>
  <si>
    <t>Total investments at historical cost</t>
  </si>
  <si>
    <t xml:space="preserve">Opening Cash Balance </t>
  </si>
  <si>
    <t xml:space="preserve">Income </t>
  </si>
  <si>
    <t>Membership</t>
  </si>
  <si>
    <t>Donations</t>
  </si>
  <si>
    <t xml:space="preserve">Investment Income </t>
  </si>
  <si>
    <t xml:space="preserve">Closing Cash Balance </t>
  </si>
  <si>
    <t xml:space="preserve">Accounting Error </t>
  </si>
  <si>
    <t xml:space="preserve">Expenses </t>
  </si>
  <si>
    <t xml:space="preserve">Website hosting </t>
  </si>
  <si>
    <t>Festival Expenses</t>
  </si>
  <si>
    <t xml:space="preserve">Capital Fund Grants </t>
  </si>
  <si>
    <t xml:space="preserve">Interest </t>
  </si>
  <si>
    <t>Long term Investments</t>
  </si>
  <si>
    <t xml:space="preserve">investment income </t>
  </si>
  <si>
    <t xml:space="preserve">web hosting </t>
  </si>
  <si>
    <t xml:space="preserve">donations </t>
  </si>
  <si>
    <t xml:space="preserve">membership </t>
  </si>
  <si>
    <t xml:space="preserve">Festival expenses </t>
  </si>
  <si>
    <t>interest</t>
  </si>
  <si>
    <t xml:space="preserve">Total Income </t>
  </si>
  <si>
    <t xml:space="preserve">Total Expenses </t>
  </si>
  <si>
    <t>ecc grants</t>
  </si>
  <si>
    <t>ret grants</t>
  </si>
  <si>
    <t xml:space="preserve">Term Deposit </t>
  </si>
  <si>
    <t xml:space="preserve">Term Deposit Maturity </t>
  </si>
  <si>
    <t xml:space="preserve">Note for the 2024 accounts due to a timing issue both the 2023 and 2024 grants were paid in the same financial year Makalu and Patagonia Expeditions </t>
  </si>
  <si>
    <t xml:space="preserve">Centuria Industrial Fund </t>
  </si>
  <si>
    <t xml:space="preserve">Centuria Agri Fund </t>
  </si>
  <si>
    <t xml:space="preserve">2025 balance date was changed to 31 May to align with club constitution </t>
  </si>
  <si>
    <t>Current montly investment incoming is running at 13,977 for the 2025-26 finacial year.  Proposed ECC Expedition grant 14k</t>
  </si>
  <si>
    <t xml:space="preserve">Due to the change of balance dates it is hard to make any reliable year to year comparisions for this year i.e around club membership and festival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</si>
</sst>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857C-BBC0-4072-A960-28E99491DF74}">
  <dimension ref="A1:H26"/>
  <sheetViews>
    <sheetView workbookViewId="0">
      <selection activeCell="K20" sqref="K20"/>
    </sheetView>
  </sheetViews>
  <sheetFormatPr defaultRowHeight="14.25" x14ac:dyDescent="0.45"/>
  <cols>
    <col min="1" max="1" width="21.19921875" customWidth="1"/>
  </cols>
  <sheetData>
    <row r="1" spans="1:8" x14ac:dyDescent="0.45">
      <c r="C1">
        <v>2025</v>
      </c>
      <c r="D1">
        <v>2025</v>
      </c>
      <c r="E1">
        <v>2025</v>
      </c>
      <c r="F1">
        <v>2024</v>
      </c>
      <c r="G1">
        <v>2024</v>
      </c>
      <c r="H1">
        <v>2024</v>
      </c>
    </row>
    <row r="2" spans="1:8" x14ac:dyDescent="0.45">
      <c r="A2" s="1" t="s">
        <v>3</v>
      </c>
      <c r="E2" s="1">
        <f>H21</f>
        <v>53696.38</v>
      </c>
      <c r="H2" s="1">
        <v>12699.57</v>
      </c>
    </row>
    <row r="4" spans="1:8" x14ac:dyDescent="0.45">
      <c r="A4" s="2" t="s">
        <v>4</v>
      </c>
    </row>
    <row r="5" spans="1:8" x14ac:dyDescent="0.45">
      <c r="A5" t="s">
        <v>5</v>
      </c>
      <c r="C5">
        <f>'Raw data totals '!G44</f>
        <v>19100</v>
      </c>
      <c r="F5">
        <f>'Raw data totals '!P44</f>
        <v>26600</v>
      </c>
    </row>
    <row r="6" spans="1:8" x14ac:dyDescent="0.45">
      <c r="A6" t="s">
        <v>6</v>
      </c>
      <c r="C6">
        <f>'Raw data totals '!D44</f>
        <v>8737.59</v>
      </c>
      <c r="F6">
        <f>'Raw data totals '!M44</f>
        <v>8506.86</v>
      </c>
    </row>
    <row r="7" spans="1:8" x14ac:dyDescent="0.45">
      <c r="A7" t="s">
        <v>7</v>
      </c>
      <c r="C7">
        <f>'Raw data totals '!B44</f>
        <v>9525.5199999999986</v>
      </c>
      <c r="F7">
        <f>'Raw data totals '!K44</f>
        <v>9157.0600000000013</v>
      </c>
    </row>
    <row r="8" spans="1:8" x14ac:dyDescent="0.45">
      <c r="A8" t="s">
        <v>27</v>
      </c>
      <c r="C8">
        <v>0</v>
      </c>
      <c r="F8">
        <v>27000</v>
      </c>
    </row>
    <row r="9" spans="1:8" x14ac:dyDescent="0.45">
      <c r="A9" t="s">
        <v>14</v>
      </c>
      <c r="C9">
        <f>'Raw data totals '!A44</f>
        <v>116.95</v>
      </c>
      <c r="F9">
        <f>'Raw data totals '!J44</f>
        <v>1709.47</v>
      </c>
    </row>
    <row r="10" spans="1:8" x14ac:dyDescent="0.45">
      <c r="A10" t="s">
        <v>22</v>
      </c>
      <c r="D10" s="1">
        <f>SUM(C5:C9)</f>
        <v>37480.06</v>
      </c>
      <c r="G10" s="1">
        <f>SUM(F5:F9)</f>
        <v>72973.39</v>
      </c>
    </row>
    <row r="12" spans="1:8" x14ac:dyDescent="0.45">
      <c r="A12" s="2" t="s">
        <v>10</v>
      </c>
    </row>
    <row r="13" spans="1:8" x14ac:dyDescent="0.45">
      <c r="A13" t="s">
        <v>11</v>
      </c>
      <c r="C13">
        <f>'Raw data totals '!C44</f>
        <v>99</v>
      </c>
      <c r="F13">
        <f>'Raw data totals '!L44</f>
        <v>620.95000000000005</v>
      </c>
    </row>
    <row r="14" spans="1:8" x14ac:dyDescent="0.45">
      <c r="A14" t="s">
        <v>12</v>
      </c>
      <c r="C14">
        <f>'Raw data totals '!H44</f>
        <v>9395.25</v>
      </c>
      <c r="F14">
        <f>'Raw data totals '!Q44</f>
        <v>11355.630000000001</v>
      </c>
    </row>
    <row r="15" spans="1:8" x14ac:dyDescent="0.45">
      <c r="A15" t="s">
        <v>13</v>
      </c>
      <c r="C15">
        <f>'Raw data totals '!E44</f>
        <v>10000</v>
      </c>
      <c r="F15">
        <v>20000</v>
      </c>
    </row>
    <row r="16" spans="1:8" x14ac:dyDescent="0.45">
      <c r="A16" t="s">
        <v>26</v>
      </c>
    </row>
    <row r="17" spans="1:8" x14ac:dyDescent="0.45">
      <c r="A17" t="s">
        <v>15</v>
      </c>
      <c r="C17">
        <v>55300</v>
      </c>
      <c r="F17">
        <v>0</v>
      </c>
    </row>
    <row r="18" spans="1:8" x14ac:dyDescent="0.45">
      <c r="A18" t="s">
        <v>23</v>
      </c>
      <c r="D18" s="1">
        <f>SUM(C13:C17)</f>
        <v>74794.25</v>
      </c>
      <c r="G18" s="1">
        <f>SUM(F13:F17)</f>
        <v>31976.58</v>
      </c>
    </row>
    <row r="21" spans="1:8" x14ac:dyDescent="0.45">
      <c r="A21" t="s">
        <v>8</v>
      </c>
      <c r="E21" s="1">
        <v>16382.19</v>
      </c>
      <c r="H21" s="1">
        <v>53696.38</v>
      </c>
    </row>
    <row r="22" spans="1:8" x14ac:dyDescent="0.45">
      <c r="A22" t="s">
        <v>9</v>
      </c>
      <c r="E22">
        <f>(E2+D10)-(D18+E21)</f>
        <v>0</v>
      </c>
      <c r="H22">
        <f>(H2+G10)-(G18+H21)</f>
        <v>0</v>
      </c>
    </row>
    <row r="26" spans="1:8" x14ac:dyDescent="0.45">
      <c r="A26" t="s">
        <v>28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C2AD-E86D-470D-A5E9-36CF675C9167}">
  <dimension ref="A1:D7"/>
  <sheetViews>
    <sheetView workbookViewId="0">
      <selection activeCell="D11" sqref="D11"/>
    </sheetView>
  </sheetViews>
  <sheetFormatPr defaultRowHeight="14.25" x14ac:dyDescent="0.45"/>
  <cols>
    <col min="1" max="1" width="29.46484375" customWidth="1"/>
  </cols>
  <sheetData>
    <row r="1" spans="1:4" x14ac:dyDescent="0.45">
      <c r="A1" t="s">
        <v>0</v>
      </c>
    </row>
    <row r="3" spans="1:4" x14ac:dyDescent="0.45">
      <c r="A3" t="s">
        <v>29</v>
      </c>
      <c r="D3">
        <f>121000 + 30300 +25000</f>
        <v>176300</v>
      </c>
    </row>
    <row r="4" spans="1:4" x14ac:dyDescent="0.45">
      <c r="A4" t="s">
        <v>30</v>
      </c>
      <c r="D4">
        <v>30000</v>
      </c>
    </row>
    <row r="5" spans="1:4" x14ac:dyDescent="0.45">
      <c r="A5" t="s">
        <v>1</v>
      </c>
      <c r="D5">
        <v>45000</v>
      </c>
    </row>
    <row r="7" spans="1:4" s="2" customFormat="1" x14ac:dyDescent="0.45">
      <c r="A7" s="2" t="s">
        <v>2</v>
      </c>
      <c r="D7" s="2">
        <f>SUM(D3:D6)</f>
        <v>251300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0D7F-E0A8-4E14-ACEA-76D99890F179}">
  <dimension ref="A1:Q44"/>
  <sheetViews>
    <sheetView topLeftCell="A17" workbookViewId="0">
      <selection activeCell="A45" sqref="A45"/>
    </sheetView>
  </sheetViews>
  <sheetFormatPr defaultRowHeight="14.25" x14ac:dyDescent="0.45"/>
  <cols>
    <col min="2" max="2" width="17.6640625" customWidth="1"/>
    <col min="3" max="3" width="12.86328125" customWidth="1"/>
    <col min="7" max="7" width="11.46484375" bestFit="1" customWidth="1"/>
    <col min="8" max="8" width="15.53125" bestFit="1" customWidth="1"/>
    <col min="11" max="11" width="17" bestFit="1" customWidth="1"/>
    <col min="12" max="12" width="11.19921875" bestFit="1" customWidth="1"/>
    <col min="16" max="16" width="11.46484375" bestFit="1" customWidth="1"/>
    <col min="17" max="17" width="15.53125" bestFit="1" customWidth="1"/>
  </cols>
  <sheetData>
    <row r="1" spans="1:17" x14ac:dyDescent="0.45">
      <c r="A1">
        <v>2025</v>
      </c>
      <c r="J1">
        <v>2024</v>
      </c>
    </row>
    <row r="2" spans="1:17" x14ac:dyDescent="0.45">
      <c r="A2" t="s">
        <v>21</v>
      </c>
      <c r="B2" t="s">
        <v>16</v>
      </c>
      <c r="C2" t="s">
        <v>17</v>
      </c>
      <c r="D2" t="s">
        <v>18</v>
      </c>
      <c r="E2" t="s">
        <v>24</v>
      </c>
      <c r="F2" t="s">
        <v>25</v>
      </c>
      <c r="G2" t="s">
        <v>19</v>
      </c>
      <c r="H2" t="s">
        <v>20</v>
      </c>
      <c r="J2" t="s">
        <v>21</v>
      </c>
      <c r="K2" t="s">
        <v>16</v>
      </c>
      <c r="L2" t="s">
        <v>17</v>
      </c>
      <c r="M2" t="s">
        <v>18</v>
      </c>
      <c r="N2" t="s">
        <v>24</v>
      </c>
      <c r="O2" t="s">
        <v>25</v>
      </c>
      <c r="P2" t="s">
        <v>19</v>
      </c>
      <c r="Q2" t="s">
        <v>20</v>
      </c>
    </row>
    <row r="3" spans="1:17" x14ac:dyDescent="0.45">
      <c r="A3">
        <v>37.340000000000003</v>
      </c>
      <c r="B3">
        <v>168.75</v>
      </c>
      <c r="C3">
        <v>99</v>
      </c>
      <c r="D3">
        <v>20</v>
      </c>
      <c r="E3">
        <v>10000</v>
      </c>
      <c r="G3">
        <v>3000</v>
      </c>
      <c r="H3">
        <v>6742.45</v>
      </c>
      <c r="J3">
        <v>394.72</v>
      </c>
      <c r="K3">
        <v>104.13</v>
      </c>
      <c r="L3">
        <v>620.95000000000005</v>
      </c>
      <c r="M3">
        <v>0</v>
      </c>
      <c r="N3">
        <v>10000</v>
      </c>
      <c r="O3">
        <v>0</v>
      </c>
      <c r="P3">
        <v>4800</v>
      </c>
      <c r="Q3">
        <v>7415.9</v>
      </c>
    </row>
    <row r="4" spans="1:17" x14ac:dyDescent="0.45">
      <c r="A4">
        <v>37.880000000000003</v>
      </c>
      <c r="B4">
        <v>504.17</v>
      </c>
      <c r="D4">
        <v>53.59</v>
      </c>
      <c r="G4">
        <v>9500</v>
      </c>
      <c r="H4">
        <v>231.6</v>
      </c>
      <c r="J4">
        <v>390.43</v>
      </c>
      <c r="K4">
        <v>504.17</v>
      </c>
      <c r="M4">
        <v>71.5</v>
      </c>
      <c r="N4">
        <v>10000</v>
      </c>
      <c r="P4">
        <v>5000</v>
      </c>
      <c r="Q4">
        <v>1818.87</v>
      </c>
    </row>
    <row r="5" spans="1:17" x14ac:dyDescent="0.45">
      <c r="A5">
        <v>22.9</v>
      </c>
      <c r="B5">
        <v>85.58</v>
      </c>
      <c r="D5">
        <v>50</v>
      </c>
      <c r="G5">
        <v>2800</v>
      </c>
      <c r="H5">
        <v>300</v>
      </c>
      <c r="J5">
        <v>390.43</v>
      </c>
      <c r="K5">
        <v>162.5</v>
      </c>
      <c r="M5">
        <v>250</v>
      </c>
      <c r="P5">
        <v>4200</v>
      </c>
      <c r="Q5">
        <v>400</v>
      </c>
    </row>
    <row r="6" spans="1:17" x14ac:dyDescent="0.45">
      <c r="A6">
        <v>4.08</v>
      </c>
      <c r="B6">
        <v>168.75</v>
      </c>
      <c r="D6">
        <v>240</v>
      </c>
      <c r="G6">
        <v>3800</v>
      </c>
      <c r="H6">
        <v>1998.7</v>
      </c>
      <c r="J6">
        <v>394.72</v>
      </c>
      <c r="K6">
        <v>104.13</v>
      </c>
      <c r="M6">
        <v>310</v>
      </c>
      <c r="P6">
        <v>1300</v>
      </c>
      <c r="Q6">
        <v>1720.86</v>
      </c>
    </row>
    <row r="7" spans="1:17" x14ac:dyDescent="0.45">
      <c r="A7">
        <v>3.39</v>
      </c>
      <c r="B7">
        <v>504.17</v>
      </c>
      <c r="D7">
        <v>15</v>
      </c>
      <c r="H7">
        <v>122.5</v>
      </c>
      <c r="J7">
        <v>37.159999999999997</v>
      </c>
      <c r="K7">
        <v>504.17</v>
      </c>
      <c r="M7">
        <v>610</v>
      </c>
      <c r="P7">
        <v>4000</v>
      </c>
    </row>
    <row r="8" spans="1:17" x14ac:dyDescent="0.45">
      <c r="A8">
        <v>2.77</v>
      </c>
      <c r="B8">
        <v>85.58</v>
      </c>
      <c r="D8">
        <v>85</v>
      </c>
      <c r="J8">
        <v>36.049999999999997</v>
      </c>
      <c r="K8">
        <v>162.5</v>
      </c>
      <c r="M8">
        <v>350</v>
      </c>
      <c r="P8">
        <v>1500</v>
      </c>
    </row>
    <row r="9" spans="1:17" x14ac:dyDescent="0.45">
      <c r="A9">
        <v>2.7</v>
      </c>
      <c r="B9">
        <v>85.58</v>
      </c>
      <c r="D9">
        <v>285</v>
      </c>
      <c r="J9">
        <v>-20</v>
      </c>
      <c r="K9">
        <v>162.5</v>
      </c>
      <c r="M9">
        <v>150</v>
      </c>
      <c r="P9">
        <v>3800</v>
      </c>
    </row>
    <row r="10" spans="1:17" x14ac:dyDescent="0.45">
      <c r="A10">
        <v>2.39</v>
      </c>
      <c r="B10">
        <v>168.75</v>
      </c>
      <c r="D10">
        <v>52</v>
      </c>
      <c r="J10">
        <v>13.11</v>
      </c>
      <c r="K10">
        <v>104.13</v>
      </c>
      <c r="M10">
        <v>200</v>
      </c>
      <c r="P10">
        <v>2000</v>
      </c>
    </row>
    <row r="11" spans="1:17" x14ac:dyDescent="0.45">
      <c r="A11">
        <v>1.89</v>
      </c>
      <c r="B11">
        <v>629.16999999999996</v>
      </c>
      <c r="D11">
        <v>195</v>
      </c>
      <c r="J11">
        <v>36.979999999999997</v>
      </c>
      <c r="K11">
        <v>504.17</v>
      </c>
      <c r="M11">
        <v>225</v>
      </c>
    </row>
    <row r="12" spans="1:17" x14ac:dyDescent="0.45">
      <c r="A12">
        <v>1.61</v>
      </c>
      <c r="B12">
        <v>168.75</v>
      </c>
      <c r="D12">
        <v>25</v>
      </c>
      <c r="J12">
        <v>35.869999999999997</v>
      </c>
      <c r="K12">
        <v>162.5</v>
      </c>
      <c r="M12">
        <v>200</v>
      </c>
    </row>
    <row r="13" spans="1:17" x14ac:dyDescent="0.45">
      <c r="B13">
        <v>733.33</v>
      </c>
      <c r="D13">
        <v>188</v>
      </c>
      <c r="K13">
        <v>504.17</v>
      </c>
      <c r="M13">
        <v>70</v>
      </c>
    </row>
    <row r="14" spans="1:17" x14ac:dyDescent="0.45">
      <c r="B14">
        <v>85.58</v>
      </c>
      <c r="D14">
        <v>25</v>
      </c>
      <c r="K14">
        <v>104.13</v>
      </c>
      <c r="M14">
        <v>60</v>
      </c>
    </row>
    <row r="15" spans="1:17" x14ac:dyDescent="0.45">
      <c r="B15">
        <v>85.58</v>
      </c>
      <c r="D15">
        <v>25</v>
      </c>
      <c r="K15">
        <v>104.13</v>
      </c>
      <c r="M15">
        <v>305</v>
      </c>
    </row>
    <row r="16" spans="1:17" x14ac:dyDescent="0.45">
      <c r="B16">
        <v>168.75</v>
      </c>
      <c r="D16">
        <v>120</v>
      </c>
      <c r="K16">
        <v>162.5</v>
      </c>
      <c r="M16">
        <v>300</v>
      </c>
    </row>
    <row r="17" spans="2:13" x14ac:dyDescent="0.45">
      <c r="B17">
        <v>733.33</v>
      </c>
      <c r="D17">
        <v>881</v>
      </c>
      <c r="K17">
        <v>504.17</v>
      </c>
      <c r="M17">
        <v>540</v>
      </c>
    </row>
    <row r="18" spans="2:13" x14ac:dyDescent="0.45">
      <c r="B18">
        <v>85.59</v>
      </c>
      <c r="D18">
        <v>250</v>
      </c>
      <c r="K18">
        <v>104.13</v>
      </c>
      <c r="M18">
        <v>335.36</v>
      </c>
    </row>
    <row r="19" spans="2:13" x14ac:dyDescent="0.45">
      <c r="B19">
        <v>168.75</v>
      </c>
      <c r="D19">
        <v>980</v>
      </c>
      <c r="K19">
        <v>162.5</v>
      </c>
      <c r="M19">
        <v>220</v>
      </c>
    </row>
    <row r="20" spans="2:13" x14ac:dyDescent="0.45">
      <c r="B20">
        <v>733.33</v>
      </c>
      <c r="D20">
        <v>300</v>
      </c>
      <c r="K20">
        <v>504.17</v>
      </c>
      <c r="M20">
        <v>2750</v>
      </c>
    </row>
    <row r="21" spans="2:13" x14ac:dyDescent="0.45">
      <c r="B21">
        <v>168.75</v>
      </c>
      <c r="D21">
        <v>450</v>
      </c>
      <c r="K21">
        <v>162.5</v>
      </c>
      <c r="M21">
        <v>175</v>
      </c>
    </row>
    <row r="22" spans="2:13" x14ac:dyDescent="0.45">
      <c r="B22">
        <v>733.33</v>
      </c>
      <c r="D22">
        <v>135</v>
      </c>
      <c r="K22">
        <v>504.17</v>
      </c>
      <c r="M22">
        <v>265</v>
      </c>
    </row>
    <row r="23" spans="2:13" x14ac:dyDescent="0.45">
      <c r="B23">
        <v>96.99</v>
      </c>
      <c r="D23">
        <v>51</v>
      </c>
      <c r="K23">
        <v>85.58</v>
      </c>
      <c r="M23">
        <v>570</v>
      </c>
    </row>
    <row r="24" spans="2:13" x14ac:dyDescent="0.45">
      <c r="B24">
        <v>168.75</v>
      </c>
      <c r="D24">
        <v>80</v>
      </c>
      <c r="K24">
        <v>85.58</v>
      </c>
      <c r="M24">
        <v>550</v>
      </c>
    </row>
    <row r="25" spans="2:13" x14ac:dyDescent="0.45">
      <c r="B25">
        <v>733.33</v>
      </c>
      <c r="D25">
        <v>370</v>
      </c>
      <c r="K25">
        <v>162.5</v>
      </c>
    </row>
    <row r="26" spans="2:13" x14ac:dyDescent="0.45">
      <c r="B26">
        <v>96.99</v>
      </c>
      <c r="D26">
        <v>20</v>
      </c>
      <c r="K26">
        <v>504.17</v>
      </c>
    </row>
    <row r="27" spans="2:13" x14ac:dyDescent="0.45">
      <c r="B27">
        <v>96.99</v>
      </c>
      <c r="D27">
        <v>32</v>
      </c>
      <c r="K27">
        <v>85.58</v>
      </c>
    </row>
    <row r="28" spans="2:13" x14ac:dyDescent="0.45">
      <c r="B28">
        <v>168.75</v>
      </c>
      <c r="D28">
        <v>270</v>
      </c>
      <c r="K28">
        <v>162.5</v>
      </c>
    </row>
    <row r="29" spans="2:13" x14ac:dyDescent="0.45">
      <c r="B29">
        <v>733.33</v>
      </c>
      <c r="D29">
        <v>365</v>
      </c>
      <c r="K29">
        <v>504.17</v>
      </c>
    </row>
    <row r="30" spans="2:13" x14ac:dyDescent="0.45">
      <c r="B30">
        <v>109.83</v>
      </c>
      <c r="D30">
        <v>100</v>
      </c>
      <c r="K30">
        <v>85.58</v>
      </c>
    </row>
    <row r="31" spans="2:13" x14ac:dyDescent="0.45">
      <c r="B31">
        <v>174.99</v>
      </c>
      <c r="D31">
        <v>150</v>
      </c>
      <c r="K31">
        <v>168.75</v>
      </c>
    </row>
    <row r="32" spans="2:13" x14ac:dyDescent="0.45">
      <c r="B32">
        <v>880</v>
      </c>
      <c r="D32">
        <v>230</v>
      </c>
      <c r="K32">
        <v>504.17</v>
      </c>
    </row>
    <row r="33" spans="1:17" x14ac:dyDescent="0.45">
      <c r="D33">
        <v>285</v>
      </c>
      <c r="K33">
        <v>168.75</v>
      </c>
    </row>
    <row r="34" spans="1:17" x14ac:dyDescent="0.45">
      <c r="D34">
        <v>40</v>
      </c>
      <c r="K34">
        <v>504.17</v>
      </c>
    </row>
    <row r="35" spans="1:17" x14ac:dyDescent="0.45">
      <c r="D35">
        <v>300</v>
      </c>
      <c r="K35">
        <v>85.58</v>
      </c>
    </row>
    <row r="36" spans="1:17" x14ac:dyDescent="0.45">
      <c r="D36">
        <v>115</v>
      </c>
      <c r="K36">
        <v>85.59</v>
      </c>
    </row>
    <row r="37" spans="1:17" x14ac:dyDescent="0.45">
      <c r="D37">
        <v>955</v>
      </c>
      <c r="K37">
        <v>168.75</v>
      </c>
    </row>
    <row r="38" spans="1:17" x14ac:dyDescent="0.45">
      <c r="D38">
        <v>220</v>
      </c>
      <c r="K38">
        <v>504.17</v>
      </c>
    </row>
    <row r="39" spans="1:17" x14ac:dyDescent="0.45">
      <c r="D39">
        <v>230</v>
      </c>
    </row>
    <row r="40" spans="1:17" x14ac:dyDescent="0.45">
      <c r="D40">
        <v>550</v>
      </c>
    </row>
    <row r="44" spans="1:17" x14ac:dyDescent="0.45">
      <c r="A44">
        <f>SUM(A3:A43)</f>
        <v>116.95</v>
      </c>
      <c r="B44">
        <f>SUM(B3:B43)</f>
        <v>9525.5199999999986</v>
      </c>
      <c r="C44">
        <f>SUM(C3:C43)</f>
        <v>99</v>
      </c>
      <c r="D44">
        <f>SUM(D3:D40)</f>
        <v>8737.59</v>
      </c>
      <c r="E44">
        <f>SUM(E3:E26)</f>
        <v>10000</v>
      </c>
      <c r="F44">
        <f>SUM(F3:F13)</f>
        <v>0</v>
      </c>
      <c r="G44">
        <f>SUM(G3:G15)</f>
        <v>19100</v>
      </c>
      <c r="H44">
        <f>SUM(H3:H15)</f>
        <v>9395.25</v>
      </c>
      <c r="J44">
        <f>SUM(J3:J43)</f>
        <v>1709.47</v>
      </c>
      <c r="K44">
        <f t="shared" ref="K44:Q44" si="0">SUM(K3:K43)</f>
        <v>9157.0600000000013</v>
      </c>
      <c r="L44">
        <f t="shared" si="0"/>
        <v>620.95000000000005</v>
      </c>
      <c r="M44">
        <f t="shared" si="0"/>
        <v>8506.86</v>
      </c>
      <c r="N44">
        <f t="shared" si="0"/>
        <v>20000</v>
      </c>
      <c r="O44">
        <f t="shared" si="0"/>
        <v>0</v>
      </c>
      <c r="P44">
        <f t="shared" si="0"/>
        <v>26600</v>
      </c>
      <c r="Q44">
        <f t="shared" si="0"/>
        <v>11355.630000000001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3CA0-46F7-44BC-A114-A154C40F1324}">
  <dimension ref="A1:A4"/>
  <sheetViews>
    <sheetView tabSelected="1" workbookViewId="0">
      <selection activeCell="A7" sqref="A7"/>
    </sheetView>
  </sheetViews>
  <sheetFormatPr defaultRowHeight="14.25" x14ac:dyDescent="0.45"/>
  <sheetData>
    <row r="1" spans="1:1" x14ac:dyDescent="0.45">
      <c r="A1" t="s">
        <v>31</v>
      </c>
    </row>
    <row r="2" spans="1:1" x14ac:dyDescent="0.45">
      <c r="A2" t="s">
        <v>33</v>
      </c>
    </row>
    <row r="4" spans="1:1" x14ac:dyDescent="0.45">
      <c r="A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&amp; Expenses</vt:lpstr>
      <vt:lpstr>Investments</vt:lpstr>
      <vt:lpstr>Raw data totals </vt:lpstr>
      <vt:lpstr>Notes to Financial Statements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 joll</cp:lastModifiedBy>
  <dcterms:created xsi:type="dcterms:W3CDTF">2020-08-01T07:30:16Z</dcterms:created>
  <dcterms:modified xsi:type="dcterms:W3CDTF">2025-06-23T15:20:26Z</dcterms:modified>
</cp:coreProperties>
</file>